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S-VS Olcu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0d4f8b"/>
      <sz val="14"/>
    </font>
    <font>
      <name val="Calibri"/>
      <i val="1"/>
      <color rgb="006a6a6a"/>
      <sz val="9"/>
    </font>
    <font>
      <name val="Calibri"/>
      <b val="1"/>
      <sz val="11"/>
    </font>
    <font>
      <name val="Calibri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f5f3ec"/>
      </patternFill>
    </fill>
    <fill>
      <patternFill patternType="solid">
        <fgColor rgb="000d4f8b"/>
      </patternFill>
    </fill>
    <fill>
      <patternFill patternType="solid">
        <fgColor rgb="003a8d3a"/>
      </patternFill>
    </fill>
    <fill>
      <patternFill patternType="solid">
        <fgColor rgb="000a0a0a"/>
      </patternFill>
    </fill>
  </fills>
  <borders count="2">
    <border>
      <left/>
      <right/>
      <top/>
      <bottom/>
      <diagonal/>
    </border>
    <border>
      <left style="thin">
        <color rgb="003a3a3a"/>
      </left>
      <right style="thin">
        <color rgb="003a3a3a"/>
      </right>
      <top style="thin">
        <color rgb="003a3a3a"/>
      </top>
      <bottom style="thin">
        <color rgb="003a3a3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0" borderId="0" pivotButton="0" quotePrefix="0" xfId="0"/>
    <xf numFmtId="0" fontId="3" fillId="2" borderId="0" pivotButton="0" quotePrefix="0" xfId="0"/>
    <xf numFmtId="0" fontId="3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2" borderId="1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2" customWidth="1" min="3" max="3"/>
    <col width="22" customWidth="1" min="4" max="4"/>
    <col width="18" customWidth="1" min="5" max="5"/>
    <col width="18" customWidth="1" min="6" max="6"/>
  </cols>
  <sheetData>
    <row r="1">
      <c r="A1" s="1" t="inlineStr">
        <is>
          <t>BİYOGAZ AKADEMİSİ</t>
        </is>
      </c>
      <c r="F1" s="2" t="inlineStr">
        <is>
          <t>Tarih: 2026-04-30</t>
        </is>
      </c>
    </row>
    <row r="2">
      <c r="A2" s="3" t="inlineStr">
        <is>
          <t>TS / VS Ölçüm Formu — biyogazakademisi.com</t>
        </is>
      </c>
    </row>
    <row r="4">
      <c r="A4" s="4" t="inlineStr">
        <is>
          <t>1. NUMUNE TANIMI</t>
        </is>
      </c>
    </row>
    <row r="5">
      <c r="A5" s="5" t="inlineStr">
        <is>
          <t>Numune adı / kodu</t>
        </is>
      </c>
      <c r="B5" s="6" t="n"/>
      <c r="C5" s="6" t="n"/>
      <c r="D5" s="5" t="inlineStr">
        <is>
          <t>Tarih</t>
        </is>
      </c>
      <c r="E5" s="6" t="n"/>
      <c r="F5" s="6" t="n"/>
    </row>
    <row r="6">
      <c r="A6" s="5" t="inlineStr">
        <is>
          <t>Substrat türü</t>
        </is>
      </c>
      <c r="B6" s="6" t="n"/>
      <c r="C6" s="6" t="n"/>
      <c r="D6" s="5" t="inlineStr">
        <is>
          <t>Saat</t>
        </is>
      </c>
      <c r="E6" s="6" t="n"/>
      <c r="F6" s="6" t="n"/>
    </row>
    <row r="7">
      <c r="A7" s="5" t="inlineStr">
        <is>
          <t>Numune kaynağı</t>
        </is>
      </c>
      <c r="B7" s="6" t="n"/>
      <c r="C7" s="6" t="n"/>
      <c r="D7" s="5" t="inlineStr">
        <is>
          <t>Numune alan</t>
        </is>
      </c>
      <c r="E7" s="6" t="n"/>
      <c r="F7" s="6" t="n"/>
    </row>
    <row r="8">
      <c r="A8" s="5" t="inlineStr">
        <is>
          <t>Saklama koşulu</t>
        </is>
      </c>
      <c r="B8" s="6" t="n"/>
      <c r="C8" s="6" t="n"/>
      <c r="D8" s="5" t="inlineStr">
        <is>
          <t>Analiz yapan</t>
        </is>
      </c>
      <c r="E8" s="6" t="n"/>
      <c r="F8" s="6" t="n"/>
    </row>
    <row r="10">
      <c r="A10" s="4" t="inlineStr">
        <is>
          <t>2. KURU MADDE (TS) — Etüv 105 °C, 24 saat</t>
        </is>
      </c>
    </row>
    <row r="11">
      <c r="A11" s="7" t="inlineStr">
        <is>
          <t>Tekrar</t>
        </is>
      </c>
      <c r="B11" s="7" t="inlineStr">
        <is>
          <t>m₁ Boş kroze (g)</t>
        </is>
      </c>
      <c r="C11" s="7" t="inlineStr">
        <is>
          <t>m₂ Kroze+ıslak (g)</t>
        </is>
      </c>
      <c r="D11" s="7" t="inlineStr">
        <is>
          <t>m₃ Kroze+kuru (g)</t>
        </is>
      </c>
      <c r="E11" s="7" t="inlineStr">
        <is>
          <t>TS (%)</t>
        </is>
      </c>
      <c r="F11" s="7" t="inlineStr"/>
    </row>
    <row r="12">
      <c r="A12" s="8" t="n">
        <v>1</v>
      </c>
      <c r="B12" s="8" t="inlineStr"/>
      <c r="C12" s="8" t="inlineStr"/>
      <c r="D12" s="8" t="inlineStr"/>
      <c r="E12" s="8">
        <f>IFERROR(((D12-B12)/(C12-B12))*100, "")</f>
        <v/>
      </c>
      <c r="F12" s="9" t="n"/>
    </row>
    <row r="13">
      <c r="A13" s="8" t="n">
        <v>2</v>
      </c>
      <c r="B13" s="8" t="inlineStr"/>
      <c r="C13" s="8" t="inlineStr"/>
      <c r="D13" s="8" t="inlineStr"/>
      <c r="E13" s="8">
        <f>IFERROR(((D13-B13)/(C13-B13))*100, "")</f>
        <v/>
      </c>
      <c r="F13" s="9" t="n"/>
    </row>
    <row r="14">
      <c r="A14" s="8" t="n">
        <v>3</v>
      </c>
      <c r="B14" s="8" t="inlineStr"/>
      <c r="C14" s="8" t="inlineStr"/>
      <c r="D14" s="8" t="inlineStr"/>
      <c r="E14" s="8">
        <f>IFERROR(((D14-B14)/(C14-B14))*100, "")</f>
        <v/>
      </c>
      <c r="F14" s="9" t="n"/>
    </row>
    <row r="15">
      <c r="A15" s="10" t="inlineStr">
        <is>
          <t>Ortalama</t>
        </is>
      </c>
      <c r="B15" s="11">
        <f>IFERROR(AVERAGE(B12:B14), "")</f>
        <v/>
      </c>
      <c r="C15" s="11">
        <f>IFERROR(AVERAGE(C12:C14), "")</f>
        <v/>
      </c>
      <c r="D15" s="11">
        <f>IFERROR(AVERAGE(D12:D14), "")</f>
        <v/>
      </c>
      <c r="E15" s="11">
        <f>IFERROR(AVERAGE(E12:E14), "")</f>
        <v/>
      </c>
      <c r="F15" s="9" t="n"/>
    </row>
    <row r="17">
      <c r="A17" s="3" t="inlineStr">
        <is>
          <t>Formül: TS (%) = ((m₃ − m₁) / (m₂ − m₁)) × 100</t>
        </is>
      </c>
    </row>
    <row r="19">
      <c r="A19" s="4" t="inlineStr">
        <is>
          <t>3. ORGANİK KURU MADDE (VS) — Yakma fırını 550 °C, 2 saat</t>
        </is>
      </c>
    </row>
    <row r="20">
      <c r="A20" s="12" t="inlineStr">
        <is>
          <t>Tekrar</t>
        </is>
      </c>
      <c r="B20" s="12" t="inlineStr">
        <is>
          <t>m₃ Kroze+kuru (g)</t>
        </is>
      </c>
      <c r="C20" s="12" t="inlineStr">
        <is>
          <t>m₄ Kroze+kül (g)</t>
        </is>
      </c>
      <c r="D20" s="12" t="inlineStr">
        <is>
          <t>VS (kuru, %)</t>
        </is>
      </c>
      <c r="E20" s="12" t="inlineStr">
        <is>
          <t>VS (yaş, %)</t>
        </is>
      </c>
      <c r="F20" s="12" t="inlineStr"/>
    </row>
    <row r="21">
      <c r="A21" s="8" t="n">
        <v>1</v>
      </c>
      <c r="B21" s="8" t="inlineStr"/>
      <c r="C21" s="8" t="inlineStr"/>
      <c r="D21" s="8">
        <f>IFERROR(((B21-C21)/(B21-B12))*100, "")</f>
        <v/>
      </c>
      <c r="E21" s="8">
        <f>IFERROR(D21*E12/100, "")</f>
        <v/>
      </c>
      <c r="F21" s="9" t="n"/>
    </row>
    <row r="22">
      <c r="A22" s="8" t="n">
        <v>2</v>
      </c>
      <c r="B22" s="8" t="inlineStr"/>
      <c r="C22" s="8" t="inlineStr"/>
      <c r="D22" s="8">
        <f>IFERROR(((B22-C22)/(B22-B13))*100, "")</f>
        <v/>
      </c>
      <c r="E22" s="8">
        <f>IFERROR(D22*E13/100, "")</f>
        <v/>
      </c>
      <c r="F22" s="9" t="n"/>
    </row>
    <row r="23">
      <c r="A23" s="8" t="n">
        <v>3</v>
      </c>
      <c r="B23" s="8" t="inlineStr"/>
      <c r="C23" s="8" t="inlineStr"/>
      <c r="D23" s="8">
        <f>IFERROR(((B23-C23)/(B23-B14))*100, "")</f>
        <v/>
      </c>
      <c r="E23" s="8">
        <f>IFERROR(D23*E14/100, "")</f>
        <v/>
      </c>
      <c r="F23" s="9" t="n"/>
    </row>
    <row r="24">
      <c r="A24" s="10" t="inlineStr">
        <is>
          <t>Ortalama</t>
        </is>
      </c>
      <c r="B24" s="11">
        <f>IFERROR(AVERAGE(B21:B23), "")</f>
        <v/>
      </c>
      <c r="C24" s="11">
        <f>IFERROR(AVERAGE(C21:C23), "")</f>
        <v/>
      </c>
      <c r="D24" s="11">
        <f>IFERROR(AVERAGE(D21:D23), "")</f>
        <v/>
      </c>
      <c r="E24" s="11">
        <f>IFERROR(AVERAGE(E21:E23), "")</f>
        <v/>
      </c>
      <c r="F24" s="9" t="n"/>
    </row>
    <row r="26">
      <c r="A26" s="3" t="inlineStr">
        <is>
          <t>Formül: VS_kuru (%) = ((m₃ − m₄) / (m₃ − m₁)) × 100  |  VS_yaş (%) = VS_kuru × TS / 100</t>
        </is>
      </c>
    </row>
    <row r="28">
      <c r="A28" s="4" t="inlineStr">
        <is>
          <t>4. ÖZET ve DEĞERLENDİRME</t>
        </is>
      </c>
    </row>
    <row r="29">
      <c r="A29" s="13" t="inlineStr">
        <is>
          <t>Parametre</t>
        </is>
      </c>
      <c r="B29" s="13" t="inlineStr">
        <is>
          <t>Değer</t>
        </is>
      </c>
      <c r="C29" s="13" t="inlineStr">
        <is>
          <t>Birim</t>
        </is>
      </c>
      <c r="D29" s="13" t="inlineStr">
        <is>
          <t>Tipik aralık</t>
        </is>
      </c>
      <c r="E29" s="13" t="inlineStr"/>
      <c r="F29" s="13" t="inlineStr"/>
    </row>
    <row r="30">
      <c r="A30" s="14" t="inlineStr">
        <is>
          <t>TS (Toplam Katı, ortalama)</t>
        </is>
      </c>
      <c r="B30" s="8">
        <f>E15</f>
        <v/>
      </c>
      <c r="C30" s="8" t="inlineStr">
        <is>
          <t>%</t>
        </is>
      </c>
      <c r="D30" s="15" t="inlineStr">
        <is>
          <t>silaj 28-35 · gübre 8-12 · gıda atığı 15-25</t>
        </is>
      </c>
      <c r="E30" s="9" t="n"/>
      <c r="F30" s="9" t="n"/>
    </row>
    <row r="31">
      <c r="A31" s="14" t="inlineStr">
        <is>
          <t>VS (Uçucu Katı, kuru bazda)</t>
        </is>
      </c>
      <c r="B31" s="8">
        <f>D24</f>
        <v/>
      </c>
      <c r="C31" s="8" t="inlineStr">
        <is>
          <t>%</t>
        </is>
      </c>
      <c r="D31" s="15" t="inlineStr">
        <is>
          <t>silaj 92-96 · gübre 78-85 · gıda atığı 88-94</t>
        </is>
      </c>
      <c r="E31" s="9" t="n"/>
      <c r="F31" s="9" t="n"/>
    </row>
    <row r="32">
      <c r="A32" s="14" t="inlineStr">
        <is>
          <t>VS / TS oranı</t>
        </is>
      </c>
      <c r="B32" s="8">
        <f>IFERROR(D24/100, "")</f>
        <v/>
      </c>
      <c r="C32" s="8" t="inlineStr">
        <is>
          <t>—</t>
        </is>
      </c>
      <c r="D32" s="15" t="inlineStr">
        <is>
          <t>organik içerik göstergesi</t>
        </is>
      </c>
      <c r="E32" s="9" t="n"/>
      <c r="F32" s="9" t="n"/>
    </row>
    <row r="33">
      <c r="A33" s="14" t="inlineStr">
        <is>
          <t>VS (yaş bazda)</t>
        </is>
      </c>
      <c r="B33" s="8">
        <f>E24</f>
        <v/>
      </c>
      <c r="C33" s="8" t="inlineStr">
        <is>
          <t>%</t>
        </is>
      </c>
      <c r="D33" s="15" t="inlineStr">
        <is>
          <t>biyogaz potansiyeli hesabında esas</t>
        </is>
      </c>
      <c r="E33" s="9" t="n"/>
      <c r="F33" s="9" t="n"/>
    </row>
    <row r="35">
      <c r="A35" s="3" t="inlineStr">
        <is>
          <t>* Bu form Biyogaz Akademisi tarafından CC BY 4.0 lisansıyla yayımlanmıştır.</t>
        </is>
      </c>
    </row>
  </sheetData>
  <mergeCells count="11">
    <mergeCell ref="A10:F10"/>
    <mergeCell ref="A28:F28"/>
    <mergeCell ref="A19:F19"/>
    <mergeCell ref="D30:F30"/>
    <mergeCell ref="D31:F31"/>
    <mergeCell ref="D32:F32"/>
    <mergeCell ref="A17:F17"/>
    <mergeCell ref="A35:F35"/>
    <mergeCell ref="A4:F4"/>
    <mergeCell ref="A26:F26"/>
    <mergeCell ref="D33:F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2026-04-30T14:01:21+00:00Z</dcterms:created>
  <dcterms:modified xmlns:dcterms="http://purl.org/dc/terms/" xmlns:xsi="http://www.w3.org/2001/XMLSchema-instance" xsi:type="dcterms:W3CDTF">2026-04-30T14:01:21+00:00Z</dcterms:modified>
</cp:coreProperties>
</file>